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Bryanston PC\Audit\audit 2024-2025\"/>
    </mc:Choice>
  </mc:AlternateContent>
  <xr:revisionPtr revIDLastSave="0" documentId="8_{45D75B2E-2AA2-4925-A0D7-20B8FD512BD8}" xr6:coauthVersionLast="47" xr6:coauthVersionMax="47" xr10:uidLastSave="{00000000-0000-0000-0000-000000000000}"/>
  <bookViews>
    <workbookView xWindow="-120" yWindow="-120" windowWidth="29040" windowHeight="15720" tabRatio="874" activeTab="5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<sst xmlns="http://schemas.openxmlformats.org/spreadsheetml/2006/main" count="152" uniqueCount="73">
  <si>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</si>
  <si>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</si>
  <si>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</si>
  <si>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</si>
  <si>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</si>
  <si>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</si>
  <si>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</si>
  <si>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</si>
  <si>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</si>
  <si>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</si>
  <si>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</si>
  <si>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</si>
  <si>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</si>
  <si>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</si>
  <si>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</si>
  <si>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</si>
  <si>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</si>
  <si>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</si>
  <si>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</si>
  <si>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</si>
  <si>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</si>
  <si>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</si>
  <si>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</si>
  <si>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</si>
  <si>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</si>
  <si>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</si>
  <si>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</si>
  <si>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</si>
  <si>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</si>
  <si>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</si>
  <si>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</si>
  <si>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</si>
  <si>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</si>
  <si>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</si>
  <si>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</si>
  <si>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</si>
  <si>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</si>
  <si>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</si>
  <si>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</si>
  <si>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</si>
  <si>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</si>
  <si>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</si>
  <si>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</si>
  <si>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</si>
  <si>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</si>
  <si>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</si>
  <si>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</si>
  <si>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</si>
  <si>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</si>
  <si>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</si>
  <si>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</si>
  <si>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</si>
  <si>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</si>
  <si>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</si>
  <si>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</si>
  <si>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</si>
  <si>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</si>
  <si>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</si>
  <si>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</si>
  <si>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</si>
  <si>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</si>
  <si>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Fixed assets</t>
  </si>
  <si>
    <t>Long Term investments</t>
  </si>
  <si>
    <t>Please provide 3rd party confirmation if a non PWLB loan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</si>
  <si>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</si>
  <si>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</si>
  <si>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</si>
  <si>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</si>
  <si>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</si>
  <si>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</si>
  <si>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</si>
  <si>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Purchase of new defibrator £1591.00 and training £718.80</t>
  </si>
  <si>
    <t xml:space="preserve">donation for new defibrator £1134.6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</si>
</sst>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L13" sqref="L13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68</v>
      </c>
    </row>
    <row r="3" spans="2:10" ht="15" customHeight="1" x14ac:dyDescent="0.25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"/>
    <row r="5" spans="2:10" ht="15" customHeight="1" x14ac:dyDescent="0.25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2705</v>
      </c>
      <c r="D7" s="68">
        <v>3362.52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10795</v>
      </c>
      <c r="D8" s="68">
        <v>11185.85</v>
      </c>
      <c r="E8" s="50">
        <f>D8-C8</f>
        <v>390.85000000000036</v>
      </c>
      <c r="F8" s="49">
        <f>IF(AND(C8=0,D8=0),0,IF(C8=0,1,IF(D8=0,-1,(D8-C8)/C8)))</f>
        <v>3.6206577119036625E-2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434</v>
      </c>
      <c r="D9" s="68">
        <v>1620.11</v>
      </c>
      <c r="E9" s="50">
        <f t="shared" ref="E9:E12" si="0">D9-C9</f>
        <v>1186.1099999999999</v>
      </c>
      <c r="F9" s="49">
        <f t="shared" ref="F9:F12" si="1">IF(AND(C9=0,D9=0),0,IF(C9=0,1,IF(D9=0,-1,(D9-C9)/C9)))</f>
        <v>2.7329723502304146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20</v>
      </c>
      <c r="C10" s="68">
        <v>5174</v>
      </c>
      <c r="D10" s="68">
        <v>5749.42</v>
      </c>
      <c r="E10" s="50">
        <f t="shared" si="0"/>
        <v>575.42000000000007</v>
      </c>
      <c r="F10" s="49">
        <f t="shared" si="1"/>
        <v>0.11121376111325862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5397</v>
      </c>
      <c r="D12" s="68">
        <v>7119.12</v>
      </c>
      <c r="E12" s="50">
        <f t="shared" si="0"/>
        <v>1722.12</v>
      </c>
      <c r="F12" s="49">
        <f t="shared" si="1"/>
        <v>0.3190883824346859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26</v>
      </c>
      <c r="C13" s="69">
        <v>3362.52</v>
      </c>
      <c r="D13" s="69">
        <v>3299.94</v>
      </c>
      <c r="E13" s="56"/>
      <c r="F13" s="56"/>
      <c r="G13" s="51"/>
      <c r="H13" s="51"/>
      <c r="I13" s="40" t="s">
        <v>27</v>
      </c>
      <c r="J13" s="46"/>
    </row>
    <row r="14" spans="2:10" ht="15.75" thickBot="1" x14ac:dyDescent="0.3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3362.52</v>
      </c>
      <c r="D15" s="70">
        <v>3299.94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2400</v>
      </c>
      <c r="D16" s="68">
        <v>2400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58</v>
      </c>
      <c r="C4" s="36">
        <f>'Accounting Statement'!C8</f>
        <v>10795</v>
      </c>
      <c r="D4" t="s">
        <v>69</v>
      </c>
      <c r="E4" s="36">
        <f>'Accounting Statement'!D8</f>
        <v>11185.85</v>
      </c>
    </row>
    <row r="6" spans="2:6" x14ac:dyDescent="0.25">
      <c r="D6" t="s">
        <v>3</v>
      </c>
      <c r="E6" s="1">
        <f>E4-C4</f>
        <v>390.85000000000036</v>
      </c>
    </row>
    <row r="7" spans="2:6" x14ac:dyDescent="0.25">
      <c r="D7" t="s">
        <v>37</v>
      </c>
      <c r="E7" s="6">
        <f>IF(AND(C4=0,E4=0),0,IF(C4=0,1,IF(E4=0,-1,(E4-C4)/C4)))</f>
        <v>3.6206577119036625E-2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59</v>
      </c>
      <c r="C11" s="4" t="s">
        <v>70</v>
      </c>
      <c r="D11" s="5" t="s">
        <v>3</v>
      </c>
      <c r="E11" s="82" t="s">
        <v>1</v>
      </c>
      <c r="F11" s="83"/>
    </row>
    <row r="12" spans="2:6" s="11" customFormat="1" x14ac:dyDescent="0.25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5">
      <c r="B13" s="12"/>
      <c r="C13" s="12"/>
      <c r="D13" s="13">
        <f t="shared" si="0"/>
        <v>0</v>
      </c>
      <c r="E13" s="80"/>
      <c r="F13" s="81"/>
    </row>
    <row r="14" spans="2:6" s="11" customFormat="1" x14ac:dyDescent="0.25">
      <c r="B14" s="12"/>
      <c r="C14" s="12"/>
      <c r="D14" s="13">
        <f t="shared" si="0"/>
        <v>0</v>
      </c>
      <c r="E14" s="80"/>
      <c r="F14" s="81"/>
    </row>
    <row r="15" spans="2:6" s="11" customFormat="1" x14ac:dyDescent="0.25">
      <c r="B15" s="12"/>
      <c r="C15" s="12"/>
      <c r="D15" s="13">
        <f t="shared" si="0"/>
        <v>0</v>
      </c>
      <c r="E15" s="80"/>
      <c r="F15" s="81"/>
    </row>
    <row r="16" spans="2:6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5" sqref="E15:F15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58</v>
      </c>
      <c r="C4" s="36">
        <f>'Accounting Statement'!C9</f>
        <v>434</v>
      </c>
      <c r="D4" t="s">
        <v>69</v>
      </c>
      <c r="E4" s="36">
        <f>'Accounting Statement'!D9</f>
        <v>1620.11</v>
      </c>
    </row>
    <row r="6" spans="1:7" x14ac:dyDescent="0.25">
      <c r="D6" t="s">
        <v>3</v>
      </c>
      <c r="E6" s="1">
        <f>E4-C4</f>
        <v>1186.1099999999999</v>
      </c>
    </row>
    <row r="7" spans="1:7" x14ac:dyDescent="0.25">
      <c r="D7" t="s">
        <v>37</v>
      </c>
      <c r="E7" s="6">
        <f>IF(AND(C4=0,E4=0),0,IF(C4=0,1,IF(E4=0,-1,(E4-C4)/C4)))</f>
        <v>2.7329723502304146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60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59</v>
      </c>
      <c r="C14" s="4" t="s">
        <v>70</v>
      </c>
      <c r="D14" s="5" t="s">
        <v>3</v>
      </c>
      <c r="E14" s="82" t="s">
        <v>1</v>
      </c>
      <c r="F14" s="83"/>
    </row>
    <row r="15" spans="1:7" s="17" customFormat="1" x14ac:dyDescent="0.25">
      <c r="A15" s="16"/>
      <c r="B15" s="13">
        <v>434</v>
      </c>
      <c r="C15" s="13">
        <v>1620</v>
      </c>
      <c r="D15" s="74">
        <f>C15-B15</f>
        <v>1186</v>
      </c>
      <c r="E15" s="85" t="s">
        <v>72</v>
      </c>
      <c r="F15" s="86"/>
      <c r="G15" s="16"/>
    </row>
    <row r="16" spans="1:7" s="11" customFormat="1" x14ac:dyDescent="0.25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s="11" customFormat="1" x14ac:dyDescent="0.25">
      <c r="B29" s="12"/>
      <c r="C29" s="12"/>
      <c r="D29" s="74">
        <f t="shared" si="0"/>
        <v>0</v>
      </c>
      <c r="E29" s="80"/>
      <c r="F29" s="81"/>
    </row>
    <row r="30" spans="1:8" x14ac:dyDescent="0.25">
      <c r="A30" s="9" t="s">
        <v>0</v>
      </c>
      <c r="B30" s="10">
        <f>SUM(B15:B29)</f>
        <v>434</v>
      </c>
      <c r="C30" s="10">
        <f>SUM(C15:C29)</f>
        <v>1620</v>
      </c>
      <c r="D30" s="75">
        <f>SUM(D15:D29)</f>
        <v>1186</v>
      </c>
      <c r="E30" s="84"/>
      <c r="F30" s="81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58</v>
      </c>
      <c r="C4" s="36">
        <f>'Accounting Statement'!C10</f>
        <v>5174</v>
      </c>
      <c r="D4" t="s">
        <v>69</v>
      </c>
      <c r="E4" s="36">
        <f>'Accounting Statement'!D10</f>
        <v>5749.42</v>
      </c>
    </row>
    <row r="6" spans="1:7" x14ac:dyDescent="0.25">
      <c r="D6" t="s">
        <v>3</v>
      </c>
      <c r="E6" s="1">
        <f>E4-C4</f>
        <v>575.42000000000007</v>
      </c>
    </row>
    <row r="7" spans="1:7" x14ac:dyDescent="0.25">
      <c r="D7" t="s">
        <v>37</v>
      </c>
      <c r="E7" s="6">
        <f>IF(AND(C4=0,E4=0),0,IF(C4=0,1,IF(E4=0,-1,(E4-C4)/C4)))</f>
        <v>0.11121376111325862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67</v>
      </c>
    </row>
    <row r="11" spans="1:7" x14ac:dyDescent="0.25">
      <c r="B11" s="8"/>
    </row>
    <row r="12" spans="1:7" s="3" customFormat="1" ht="26.25" x14ac:dyDescent="0.25">
      <c r="B12" s="4" t="s">
        <v>59</v>
      </c>
      <c r="C12" s="4" t="s">
        <v>70</v>
      </c>
      <c r="D12" s="5" t="s">
        <v>3</v>
      </c>
      <c r="E12" s="82" t="s">
        <v>1</v>
      </c>
      <c r="F12" s="83"/>
    </row>
    <row r="13" spans="1:7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s="11" customFormat="1" x14ac:dyDescent="0.25">
      <c r="B27" s="12"/>
      <c r="C27" s="12"/>
      <c r="D27" s="13">
        <f t="shared" si="0"/>
        <v>0</v>
      </c>
      <c r="E27" s="80"/>
      <c r="F27" s="81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58</v>
      </c>
      <c r="C4" s="36">
        <f>'Accounting Statement'!C11</f>
        <v>0</v>
      </c>
      <c r="D4" t="s">
        <v>69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59</v>
      </c>
      <c r="C11" s="4" t="s">
        <v>70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abSelected="1" workbookViewId="0">
      <selection activeCell="G13" sqref="G13:H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58</v>
      </c>
      <c r="C4" s="36">
        <f>'Accounting Statement'!C12</f>
        <v>5397</v>
      </c>
      <c r="D4" t="s">
        <v>69</v>
      </c>
      <c r="E4" s="36">
        <f>'Accounting Statement'!D12</f>
        <v>7119.12</v>
      </c>
    </row>
    <row r="6" spans="1:8" x14ac:dyDescent="0.25">
      <c r="D6" t="s">
        <v>3</v>
      </c>
      <c r="E6" s="1">
        <f>E4-C4</f>
        <v>1722.12</v>
      </c>
    </row>
    <row r="7" spans="1:8" x14ac:dyDescent="0.25">
      <c r="D7" t="s">
        <v>37</v>
      </c>
      <c r="E7" s="6">
        <f>IF(AND(C4=0,E4=0),0,IF(C4=0,1,IF(E4=0,-1,(E4-C4)/C4)))</f>
        <v>0.3190883824346859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60</v>
      </c>
    </row>
    <row r="12" spans="1:8" x14ac:dyDescent="0.25">
      <c r="B12" s="8"/>
    </row>
    <row r="13" spans="1:8" s="3" customFormat="1" ht="26.25" x14ac:dyDescent="0.25">
      <c r="B13" s="4" t="s">
        <v>59</v>
      </c>
      <c r="C13" s="4" t="s">
        <v>70</v>
      </c>
      <c r="D13" s="5" t="s">
        <v>3</v>
      </c>
      <c r="E13" s="82" t="s">
        <v>1</v>
      </c>
      <c r="F13" s="83"/>
      <c r="G13" s="82"/>
      <c r="H13" s="83"/>
    </row>
    <row r="14" spans="1:8" s="17" customFormat="1" x14ac:dyDescent="0.25">
      <c r="A14" s="16"/>
      <c r="B14" s="13">
        <v>5397</v>
      </c>
      <c r="C14" s="13">
        <v>7119</v>
      </c>
      <c r="D14" s="74">
        <f>C14-B14</f>
        <v>1722</v>
      </c>
      <c r="E14" s="85" t="s">
        <v>71</v>
      </c>
      <c r="F14" s="86"/>
      <c r="G14" s="16"/>
    </row>
    <row r="15" spans="1:8" s="11" customFormat="1" x14ac:dyDescent="0.25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25">
      <c r="B16" s="12"/>
      <c r="C16" s="12"/>
      <c r="D16" s="74">
        <f t="shared" si="0"/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x14ac:dyDescent="0.25">
      <c r="A29" s="9" t="s">
        <v>0</v>
      </c>
      <c r="B29" s="10">
        <f>SUM(B14:B28)</f>
        <v>5397</v>
      </c>
      <c r="C29" s="10">
        <f>SUM(C14:C28)</f>
        <v>7119</v>
      </c>
      <c r="D29" s="75">
        <f>SUM(D14:D28)</f>
        <v>1722</v>
      </c>
      <c r="E29" s="84"/>
      <c r="F29" s="81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87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3299.94</v>
      </c>
      <c r="D4" s="59" t="s">
        <v>45</v>
      </c>
      <c r="E4" s="65">
        <f>'Accounting Statement'!D8</f>
        <v>11185.85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/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/>
    </row>
    <row r="20" spans="2:7" x14ac:dyDescent="0.3">
      <c r="F20" s="62">
        <f>E19</f>
        <v>0</v>
      </c>
    </row>
    <row r="21" spans="2:7" ht="17.25" thickBot="1" x14ac:dyDescent="0.35">
      <c r="B21" s="60" t="s">
        <v>56</v>
      </c>
      <c r="G21" s="63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58</v>
      </c>
      <c r="C4" s="36">
        <f>'Accounting Statement'!C16</f>
        <v>2400</v>
      </c>
      <c r="D4" t="s">
        <v>69</v>
      </c>
      <c r="E4" s="36">
        <f>'Accounting Statement'!D16</f>
        <v>2400</v>
      </c>
    </row>
    <row r="6" spans="1:8" x14ac:dyDescent="0.25">
      <c r="D6" t="s">
        <v>3</v>
      </c>
      <c r="E6" s="1">
        <f>E4-C4</f>
        <v>0</v>
      </c>
    </row>
    <row r="7" spans="1:8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61</v>
      </c>
    </row>
    <row r="12" spans="1:8" s="3" customFormat="1" ht="26.25" customHeight="1" x14ac:dyDescent="0.25">
      <c r="B12" s="4" t="s">
        <v>59</v>
      </c>
      <c r="C12" s="4" t="s">
        <v>70</v>
      </c>
      <c r="D12" s="5" t="s">
        <v>3</v>
      </c>
      <c r="E12" s="82" t="s">
        <v>1</v>
      </c>
      <c r="F12" s="83"/>
      <c r="G12" s="72" t="s">
        <v>64</v>
      </c>
      <c r="H12" s="73" t="s">
        <v>65</v>
      </c>
    </row>
    <row r="13" spans="1:8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5">
      <c r="B15" s="12"/>
      <c r="C15" s="12"/>
      <c r="D15" s="13">
        <f t="shared" si="0"/>
        <v>0</v>
      </c>
      <c r="E15" s="80"/>
      <c r="F15" s="81"/>
    </row>
    <row r="16" spans="1:8" s="11" customFormat="1" x14ac:dyDescent="0.25">
      <c r="B16" s="12"/>
      <c r="C16" s="12"/>
      <c r="D16" s="13">
        <f t="shared" si="0"/>
        <v>0</v>
      </c>
      <c r="E16" s="80"/>
      <c r="F16" s="81"/>
    </row>
    <row r="17" spans="1:12" s="11" customFormat="1" x14ac:dyDescent="0.25">
      <c r="B17" s="12"/>
      <c r="C17" s="12"/>
      <c r="D17" s="13">
        <f t="shared" si="0"/>
        <v>0</v>
      </c>
      <c r="E17" s="80"/>
      <c r="F17" s="81"/>
    </row>
    <row r="18" spans="1:12" s="11" customFormat="1" x14ac:dyDescent="0.25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5">
      <c r="B19" s="12"/>
      <c r="C19" s="12"/>
      <c r="D19" s="13">
        <f t="shared" si="0"/>
        <v>0</v>
      </c>
      <c r="E19" s="80"/>
      <c r="F19" s="81"/>
    </row>
    <row r="20" spans="1:12" s="11" customFormat="1" x14ac:dyDescent="0.25">
      <c r="B20" s="12"/>
      <c r="C20" s="12"/>
      <c r="D20" s="13">
        <f t="shared" si="0"/>
        <v>0</v>
      </c>
      <c r="E20" s="80"/>
      <c r="F20" s="81"/>
    </row>
    <row r="21" spans="1:12" s="11" customFormat="1" x14ac:dyDescent="0.25">
      <c r="B21" s="12"/>
      <c r="C21" s="12"/>
      <c r="D21" s="13">
        <f t="shared" si="0"/>
        <v>0</v>
      </c>
      <c r="E21" s="80"/>
      <c r="F21" s="81"/>
    </row>
    <row r="22" spans="1:12" s="11" customFormat="1" x14ac:dyDescent="0.25">
      <c r="B22" s="12"/>
      <c r="C22" s="12"/>
      <c r="D22" s="13">
        <f t="shared" si="0"/>
        <v>0</v>
      </c>
      <c r="E22" s="80"/>
      <c r="F22" s="81"/>
    </row>
    <row r="23" spans="1:12" s="11" customFormat="1" x14ac:dyDescent="0.25">
      <c r="B23" s="12"/>
      <c r="C23" s="12"/>
      <c r="D23" s="13">
        <f t="shared" si="0"/>
        <v>0</v>
      </c>
      <c r="E23" s="80"/>
      <c r="F23" s="81"/>
    </row>
    <row r="24" spans="1:12" s="11" customFormat="1" x14ac:dyDescent="0.25">
      <c r="B24" s="12"/>
      <c r="C24" s="12"/>
      <c r="D24" s="13">
        <f t="shared" si="0"/>
        <v>0</v>
      </c>
      <c r="E24" s="80"/>
      <c r="F24" s="81"/>
    </row>
    <row r="25" spans="1:12" s="11" customFormat="1" x14ac:dyDescent="0.25">
      <c r="B25" s="12"/>
      <c r="C25" s="12"/>
      <c r="D25" s="13">
        <f t="shared" si="0"/>
        <v>0</v>
      </c>
      <c r="E25" s="80"/>
      <c r="F25" s="81"/>
    </row>
    <row r="26" spans="1:12" s="11" customFormat="1" x14ac:dyDescent="0.25">
      <c r="B26" s="12"/>
      <c r="C26" s="12"/>
      <c r="D26" s="13">
        <f t="shared" si="0"/>
        <v>0</v>
      </c>
      <c r="E26" s="80"/>
      <c r="F26" s="81"/>
    </row>
    <row r="27" spans="1:12" s="11" customFormat="1" x14ac:dyDescent="0.25">
      <c r="B27" s="12"/>
      <c r="C27" s="12"/>
      <c r="D27" s="13">
        <f t="shared" si="0"/>
        <v>0</v>
      </c>
      <c r="E27" s="80"/>
      <c r="F27" s="81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62</v>
      </c>
    </row>
    <row r="33" spans="1:8" x14ac:dyDescent="0.25">
      <c r="B33" t="s">
        <v>66</v>
      </c>
    </row>
    <row r="34" spans="1:8" x14ac:dyDescent="0.25">
      <c r="B34" t="s">
        <v>58</v>
      </c>
      <c r="C34" s="36">
        <f>'Accounting Statement'!C45</f>
        <v>0</v>
      </c>
      <c r="D34" t="s">
        <v>69</v>
      </c>
      <c r="E34" s="36">
        <f>'Accounting Statement'!D45</f>
        <v>0</v>
      </c>
    </row>
    <row r="36" spans="1:8" ht="30" x14ac:dyDescent="0.25">
      <c r="A36" s="3"/>
      <c r="B36" s="4" t="s">
        <v>59</v>
      </c>
      <c r="C36" s="4" t="s">
        <v>70</v>
      </c>
      <c r="D36" s="5" t="s">
        <v>3</v>
      </c>
      <c r="E36" s="82" t="s">
        <v>1</v>
      </c>
      <c r="F36" s="83"/>
      <c r="G36" s="72" t="s">
        <v>64</v>
      </c>
      <c r="H36" s="73" t="s">
        <v>65</v>
      </c>
    </row>
    <row r="37" spans="1:8" x14ac:dyDescent="0.25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58</v>
      </c>
      <c r="C4" s="36">
        <f>'Accounting Statement'!C17</f>
        <v>0</v>
      </c>
      <c r="D4" t="s">
        <v>69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63</v>
      </c>
    </row>
    <row r="11" spans="1:7" s="3" customFormat="1" ht="26.25" x14ac:dyDescent="0.25">
      <c r="B11" s="4" t="s">
        <v>59</v>
      </c>
      <c r="C11" s="4" t="s">
        <v>70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2025-05-14T13:45:20Z</cp:lastPrinted>
  <dcterms:created xsi:type="dcterms:W3CDTF">2023-03-10T09:35:56Z</dcterms:created>
  <dcterms:modified xsi:type="dcterms:W3CDTF">2025-05-14T13:45:48Z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